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activeTab="4"/>
  </bookViews>
  <sheets>
    <sheet name="Line width" sheetId="1" r:id="rId1"/>
    <sheet name="1. Design rule" sheetId="4" r:id="rId2"/>
    <sheet name="VIA" sheetId="2" r:id="rId3"/>
    <sheet name="PAD Stack" sheetId="7" r:id="rId4"/>
    <sheet name="CAM" sheetId="3" r:id="rId5"/>
    <sheet name="PCB Setup" sheetId="5" r:id="rId6"/>
    <sheet name="Hotkey" sheetId="6" r:id="rId7"/>
    <sheet name="Offpage" sheetId="8" r:id="rId8"/>
  </sheets>
  <definedNames>
    <definedName name="_xlnm.Print_Area" localSheetId="6">Hotkey!$A$1:$D$47</definedName>
  </definedNames>
  <calcPr calcId="152511"/>
</workbook>
</file>

<file path=xl/calcChain.xml><?xml version="1.0" encoding="utf-8"?>
<calcChain xmlns="http://schemas.openxmlformats.org/spreadsheetml/2006/main">
  <c r="R53" i="1" l="1"/>
  <c r="T53" i="1" s="1"/>
  <c r="T54" i="1" s="1"/>
  <c r="T55" i="1" s="1"/>
  <c r="T52" i="1"/>
  <c r="T50" i="1"/>
  <c r="V49" i="1"/>
  <c r="T49" i="1"/>
  <c r="V37" i="1"/>
  <c r="R40" i="1" s="1"/>
  <c r="R41" i="1" s="1"/>
  <c r="R42" i="1" s="1"/>
  <c r="T37" i="1"/>
  <c r="N37" i="1"/>
  <c r="P37" i="1"/>
  <c r="S40" i="1" l="1"/>
  <c r="S41" i="1" s="1"/>
  <c r="S42" i="1" s="1"/>
  <c r="S33" i="1" l="1"/>
  <c r="S31" i="1"/>
  <c r="L53" i="1"/>
  <c r="N53" i="1" s="1"/>
  <c r="N52" i="1"/>
  <c r="N50" i="1"/>
  <c r="N49" i="1"/>
  <c r="P49" i="1" s="1"/>
  <c r="N54" i="1" l="1"/>
  <c r="N55" i="1" s="1"/>
  <c r="M40" i="1"/>
  <c r="M41" i="1" s="1"/>
  <c r="M42" i="1" s="1"/>
  <c r="L40" i="1"/>
  <c r="L41" i="1" s="1"/>
  <c r="L42" i="1" s="1"/>
  <c r="P29" i="1"/>
  <c r="M32" i="1" s="1"/>
  <c r="M33" i="1" s="1"/>
  <c r="M34" i="1" s="1"/>
  <c r="N29" i="1"/>
  <c r="L32" i="1" l="1"/>
  <c r="L33" i="1" s="1"/>
  <c r="L34" i="1" s="1"/>
  <c r="M11" i="1"/>
  <c r="L11" i="1"/>
  <c r="M9" i="1"/>
  <c r="M10" i="1" s="1"/>
  <c r="P6" i="1"/>
  <c r="L9" i="1" s="1"/>
  <c r="L10" i="1" s="1"/>
  <c r="G6" i="1" l="1"/>
  <c r="E6" i="1"/>
  <c r="N6" i="1"/>
  <c r="E11" i="1"/>
  <c r="E12" i="1" s="1"/>
  <c r="E10" i="1"/>
  <c r="C10" i="1"/>
  <c r="E9" i="1"/>
  <c r="E7" i="1"/>
</calcChain>
</file>

<file path=xl/sharedStrings.xml><?xml version="1.0" encoding="utf-8"?>
<sst xmlns="http://schemas.openxmlformats.org/spreadsheetml/2006/main" count="229" uniqueCount="153">
  <si>
    <t>VIA Current calculator</t>
    <phoneticPr fontId="1" type="noConversion"/>
  </si>
  <si>
    <t>Copper Height</t>
    <phoneticPr fontId="1" type="noConversion"/>
  </si>
  <si>
    <t>DRILL Size</t>
    <phoneticPr fontId="1" type="noConversion"/>
  </si>
  <si>
    <t>OZ</t>
    <phoneticPr fontId="1" type="noConversion"/>
  </si>
  <si>
    <t>mm</t>
    <phoneticPr fontId="1" type="noConversion"/>
  </si>
  <si>
    <t>um</t>
    <phoneticPr fontId="1" type="noConversion"/>
  </si>
  <si>
    <t>mils</t>
    <phoneticPr fontId="1" type="noConversion"/>
  </si>
  <si>
    <t>1 inch = 25.4 mm</t>
    <phoneticPr fontId="1" type="noConversion"/>
  </si>
  <si>
    <t>Max temp rise</t>
    <phoneticPr fontId="1" type="noConversion"/>
  </si>
  <si>
    <t>℃</t>
    <phoneticPr fontId="1" type="noConversion"/>
  </si>
  <si>
    <t>DRILL 원주</t>
    <phoneticPr fontId="1" type="noConversion"/>
  </si>
  <si>
    <t>Max Current</t>
    <phoneticPr fontId="1" type="noConversion"/>
  </si>
  <si>
    <t>A</t>
    <phoneticPr fontId="1" type="noConversion"/>
  </si>
  <si>
    <t>Line Width</t>
    <phoneticPr fontId="1" type="noConversion"/>
  </si>
  <si>
    <t>Max Current</t>
    <phoneticPr fontId="1" type="noConversion"/>
  </si>
  <si>
    <t>A</t>
    <phoneticPr fontId="1" type="noConversion"/>
  </si>
  <si>
    <t>Inner Layer</t>
    <phoneticPr fontId="1" type="noConversion"/>
  </si>
  <si>
    <t>( ( Current[A] / (k * temp_rise^0.44) )^(1/0.725) )/ T</t>
    <phoneticPr fontId="1" type="noConversion"/>
  </si>
  <si>
    <t>=C10*1000/25.4</t>
    <phoneticPr fontId="1" type="noConversion"/>
  </si>
  <si>
    <t>mm</t>
    <phoneticPr fontId="1" type="noConversion"/>
  </si>
  <si>
    <t>Outer Layer</t>
    <phoneticPr fontId="1" type="noConversion"/>
  </si>
  <si>
    <t>real data</t>
    <phoneticPr fontId="1" type="noConversion"/>
  </si>
  <si>
    <t>recommend value</t>
    <phoneticPr fontId="1" type="noConversion"/>
  </si>
  <si>
    <t>GND copper 영역에서 VIA에 대한 thermal 생성 disable</t>
    <phoneticPr fontId="1" type="noConversion"/>
  </si>
  <si>
    <t>각 layer에 대해 각각 설정해야 함</t>
    <phoneticPr fontId="1" type="noConversion"/>
  </si>
  <si>
    <t>Copper Pour out line 선택 후 Ctrl + Q</t>
    <phoneticPr fontId="1" type="noConversion"/>
  </si>
  <si>
    <t>[Options] box 선택</t>
    <phoneticPr fontId="1" type="noConversion"/>
  </si>
  <si>
    <t>Flood over vias 선택</t>
    <phoneticPr fontId="1" type="noConversion"/>
  </si>
  <si>
    <t>Output Device Setup</t>
    <phoneticPr fontId="1" type="noConversion"/>
  </si>
  <si>
    <t>Photo Plotter 사용</t>
    <phoneticPr fontId="1" type="noConversion"/>
  </si>
  <si>
    <t>Device Setup</t>
    <phoneticPr fontId="1" type="noConversion"/>
  </si>
  <si>
    <t>Advanced button</t>
    <phoneticPr fontId="1" type="noConversion"/>
  </si>
  <si>
    <t>Clearance Rules</t>
    <phoneticPr fontId="1" type="noConversion"/>
  </si>
  <si>
    <t>PCB 업체의 Spec에 맞춰 설정하면 됨</t>
    <phoneticPr fontId="1" type="noConversion"/>
  </si>
  <si>
    <t>전체적으로는 0.25mm로 설정하여 Copper Pour 시키고, verify시 0.15mm로 설정하여 check한다.</t>
    <phoneticPr fontId="1" type="noConversion"/>
  </si>
  <si>
    <t>0.25mm로 verify시 작은 IC의 경우, PAD에서 error 표시가 되어, 0.15mm로 verify함</t>
    <phoneticPr fontId="1" type="noConversion"/>
  </si>
  <si>
    <t>1. Normal</t>
    <phoneticPr fontId="1" type="noConversion"/>
  </si>
  <si>
    <t>2. Verify시</t>
    <phoneticPr fontId="1" type="noConversion"/>
  </si>
  <si>
    <t>Layer Definition</t>
    <phoneticPr fontId="1" type="noConversion"/>
  </si>
  <si>
    <t>Modify : Layer 설정</t>
    <phoneticPr fontId="1" type="noConversion"/>
  </si>
  <si>
    <t>1. Top</t>
    <phoneticPr fontId="1" type="noConversion"/>
  </si>
  <si>
    <t>2. Layer 2</t>
    <phoneticPr fontId="1" type="noConversion"/>
  </si>
  <si>
    <t>3. Layer 3</t>
    <phoneticPr fontId="1" type="noConversion"/>
  </si>
  <si>
    <t>4. Bottom</t>
    <phoneticPr fontId="1" type="noConversion"/>
  </si>
  <si>
    <t>Thickness 설정 - PCB Spec 참조 후 입력</t>
    <phoneticPr fontId="1" type="noConversion"/>
  </si>
  <si>
    <t>Nonelectrical Layers 설정 - 사용하지 않는 layer는 disable한다.</t>
    <phoneticPr fontId="1" type="noConversion"/>
  </si>
  <si>
    <t xml:space="preserve">1. Top Assembly </t>
    <phoneticPr fontId="1" type="noConversion"/>
  </si>
  <si>
    <t>Customize Document</t>
    <phoneticPr fontId="1" type="noConversion"/>
  </si>
  <si>
    <t>Options</t>
    <phoneticPr fontId="1" type="noConversion"/>
  </si>
  <si>
    <t>Justification을 Offset으로 설정을 해야 PCB 업체에서 CAM 작업시 각 layer별로 offset이 틀어지지 않는다.</t>
    <phoneticPr fontId="1" type="noConversion"/>
  </si>
  <si>
    <t>2. Bottom Assembly</t>
    <phoneticPr fontId="1" type="noConversion"/>
  </si>
  <si>
    <t>Layer 설정</t>
    <phoneticPr fontId="1" type="noConversion"/>
  </si>
  <si>
    <t>3. Top Layer</t>
    <phoneticPr fontId="1" type="noConversion"/>
  </si>
  <si>
    <t>3. Layer 2</t>
    <phoneticPr fontId="1" type="noConversion"/>
  </si>
  <si>
    <t>4. Layer 3</t>
    <phoneticPr fontId="1" type="noConversion"/>
  </si>
  <si>
    <t>5. Bottom Layer</t>
    <phoneticPr fontId="1" type="noConversion"/>
  </si>
  <si>
    <t>6. Solder Mask 1</t>
    <phoneticPr fontId="1" type="noConversion"/>
  </si>
  <si>
    <t>7. Solder Mask 2</t>
    <phoneticPr fontId="1" type="noConversion"/>
  </si>
  <si>
    <t>8. Silkscreen Top</t>
    <phoneticPr fontId="1" type="noConversion"/>
  </si>
  <si>
    <t>9. Silkscreen Bottom</t>
    <phoneticPr fontId="1" type="noConversion"/>
  </si>
  <si>
    <t>10. Paste Mask Top</t>
    <phoneticPr fontId="1" type="noConversion"/>
  </si>
  <si>
    <t>11. Paste Mask bottom</t>
    <phoneticPr fontId="1" type="noConversion"/>
  </si>
  <si>
    <t>12. Drill Drawing</t>
    <phoneticPr fontId="1" type="noConversion"/>
  </si>
  <si>
    <t>13. NC Drill</t>
    <phoneticPr fontId="1" type="noConversion"/>
  </si>
  <si>
    <t>PCB Drill Hole용 PAD 설정</t>
    <phoneticPr fontId="1" type="noConversion"/>
  </si>
  <si>
    <t>Diameter와 Drill Size를 동일하게 설정하면 Land(PAD)가 형성되지 않는다.</t>
    <phoneticPr fontId="1" type="noConversion"/>
  </si>
  <si>
    <t>Plated : Uncheck - Plate를 하지 않으므로 Metal coting이 되지 않는다.</t>
    <phoneticPr fontId="1" type="noConversion"/>
  </si>
  <si>
    <t>Non-through 부품 PAD Stack</t>
    <phoneticPr fontId="1" type="noConversion"/>
  </si>
  <si>
    <t>Paste Mask Top layer를 추가하여 Mounted side와 동일하게 설정한다.</t>
    <phoneticPr fontId="1" type="noConversion"/>
  </si>
  <si>
    <t>Through 부품 PAD Stack</t>
    <phoneticPr fontId="1" type="noConversion"/>
  </si>
  <si>
    <t>Diameter와 Drill size를 설정하고, Plated를 check한다. - Drill size가 PCB의 실제 Hole size이고, 그 안쪽으로 Metal coting이 이루어진다.</t>
    <phoneticPr fontId="1" type="noConversion"/>
  </si>
  <si>
    <t>VIA Stack-up</t>
    <phoneticPr fontId="1" type="noConversion"/>
  </si>
  <si>
    <t>수면안대</t>
    <phoneticPr fontId="1" type="noConversion"/>
  </si>
  <si>
    <t>Drill</t>
    <phoneticPr fontId="1" type="noConversion"/>
  </si>
  <si>
    <t>Land</t>
    <phoneticPr fontId="1" type="noConversion"/>
  </si>
  <si>
    <t>mm</t>
    <phoneticPr fontId="1" type="noConversion"/>
  </si>
  <si>
    <t>Unit</t>
    <phoneticPr fontId="1" type="noConversion"/>
  </si>
  <si>
    <t>D2</t>
    <phoneticPr fontId="1" type="noConversion"/>
  </si>
  <si>
    <t>D1</t>
    <phoneticPr fontId="1" type="noConversion"/>
  </si>
  <si>
    <t>D0</t>
    <phoneticPr fontId="1" type="noConversion"/>
  </si>
  <si>
    <t>D3</t>
    <phoneticPr fontId="1" type="noConversion"/>
  </si>
  <si>
    <t>DIOB</t>
    <phoneticPr fontId="1" type="noConversion"/>
  </si>
  <si>
    <t>V</t>
    <phoneticPr fontId="1" type="noConversion"/>
  </si>
  <si>
    <t>Ohm</t>
    <phoneticPr fontId="1" type="noConversion"/>
  </si>
  <si>
    <t>A</t>
    <phoneticPr fontId="1" type="noConversion"/>
  </si>
  <si>
    <t>Option Setup</t>
    <phoneticPr fontId="1" type="noConversion"/>
  </si>
  <si>
    <t>thermal - "+" 모양으로 thermal 생성시 아래와 같이 Orthogonal로 설정함</t>
    <phoneticPr fontId="1" type="noConversion"/>
  </si>
  <si>
    <t>Grid 설정</t>
    <phoneticPr fontId="1" type="noConversion"/>
  </si>
  <si>
    <t>Line Width 보다 큰 경우, GND Copper가 격자 모양으로 생성됨</t>
    <phoneticPr fontId="1" type="noConversion"/>
  </si>
  <si>
    <t>Hatch grid의 경우, Copper Pour의 Line Width와 동일하게 설정해야 함, Hatch grid는 Copper Pour properties에서 아래와 같이 설정이 가능하다.</t>
    <phoneticPr fontId="1" type="noConversion"/>
  </si>
  <si>
    <t>Screw HOLE에 대한 keepout 설정</t>
    <phoneticPr fontId="1" type="noConversion"/>
  </si>
  <si>
    <t>Outline View Mode 를 on/off 한다.</t>
    <phoneticPr fontId="1" type="noConversion"/>
  </si>
  <si>
    <t>O</t>
    <phoneticPr fontId="1" type="noConversion"/>
  </si>
  <si>
    <t>PO</t>
    <phoneticPr fontId="1" type="noConversion"/>
  </si>
  <si>
    <t>Copper Pour의 Hatch Display를 On/Off 한다.</t>
    <phoneticPr fontId="1" type="noConversion"/>
  </si>
  <si>
    <t>G</t>
    <phoneticPr fontId="1" type="noConversion"/>
  </si>
  <si>
    <t>Global Grid 를 설정한다. (Design, Via Grid 가 동시에 같이 설정됨)</t>
    <phoneticPr fontId="1" type="noConversion"/>
  </si>
  <si>
    <t>GD</t>
    <phoneticPr fontId="1" type="noConversion"/>
  </si>
  <si>
    <t>화면상의 격자점인 Dot Grid 를 설정한다</t>
    <phoneticPr fontId="1" type="noConversion"/>
  </si>
  <si>
    <t>W</t>
    <phoneticPr fontId="1" type="noConversion"/>
  </si>
  <si>
    <t>Width 값을 변경한다.</t>
    <phoneticPr fontId="1" type="noConversion"/>
  </si>
  <si>
    <t>B</t>
    <phoneticPr fontId="1" type="noConversion"/>
  </si>
  <si>
    <t>Bottom View 를 on/off 한다.( Bottom 면에서 봤을때의 보드 모습을 보여줌)</t>
    <phoneticPr fontId="1" type="noConversion"/>
  </si>
  <si>
    <t>F4</t>
    <phoneticPr fontId="1" type="noConversion"/>
  </si>
  <si>
    <t>E</t>
    <phoneticPr fontId="1" type="noConversion"/>
  </si>
  <si>
    <t xml:space="preserve">신호선을 배선할때 Via mode 를 선택한다. </t>
    <phoneticPr fontId="1" type="noConversion"/>
  </si>
  <si>
    <t>L</t>
    <phoneticPr fontId="1" type="noConversion"/>
  </si>
  <si>
    <t>현재의 Layer 에서 n 번째 Layer 로 이동한다.</t>
    <phoneticPr fontId="1" type="noConversion"/>
  </si>
  <si>
    <t>Layer 이동하기</t>
    <phoneticPr fontId="1" type="noConversion"/>
  </si>
  <si>
    <t>Ctrl + M</t>
    <phoneticPr fontId="1" type="noConversion"/>
  </si>
  <si>
    <t>Length Minimization</t>
    <phoneticPr fontId="1" type="noConversion"/>
  </si>
  <si>
    <t>Ctrl + Q</t>
    <phoneticPr fontId="1" type="noConversion"/>
  </si>
  <si>
    <t xml:space="preserve">Edit Properties </t>
    <phoneticPr fontId="1" type="noConversion"/>
  </si>
  <si>
    <t xml:space="preserve">Ctrl + Enter </t>
    <phoneticPr fontId="1" type="noConversion"/>
  </si>
  <si>
    <t>Option</t>
    <phoneticPr fontId="1" type="noConversion"/>
  </si>
  <si>
    <t>F2</t>
    <phoneticPr fontId="1" type="noConversion"/>
  </si>
  <si>
    <t>Add Route</t>
    <phoneticPr fontId="1" type="noConversion"/>
  </si>
  <si>
    <t>F6</t>
    <phoneticPr fontId="1" type="noConversion"/>
  </si>
  <si>
    <t>Select Net</t>
    <phoneticPr fontId="1" type="noConversion"/>
  </si>
  <si>
    <t>F7</t>
    <phoneticPr fontId="1" type="noConversion"/>
  </si>
  <si>
    <t>Design Rules  (메뉴의 Setuo &gt;&gt; Design Rules)</t>
    <phoneticPr fontId="1" type="noConversion"/>
  </si>
  <si>
    <t>F9</t>
    <phoneticPr fontId="1" type="noConversion"/>
  </si>
  <si>
    <t>Verify Design (메뉴의 Tools &gt;&gt; Verify Design)</t>
    <phoneticPr fontId="1" type="noConversion"/>
  </si>
  <si>
    <t>F10</t>
    <phoneticPr fontId="1" type="noConversion"/>
  </si>
  <si>
    <t>Pour Manager (메뉴의 Tools &gt;&gt; Pour Manager)</t>
    <phoneticPr fontId="1" type="noConversion"/>
  </si>
  <si>
    <t>Ctrl + Alt +E</t>
    <phoneticPr fontId="1" type="noConversion"/>
  </si>
  <si>
    <t>Board Outline 밖의 객체가 있을시 모두보여준다</t>
    <phoneticPr fontId="1" type="noConversion"/>
  </si>
  <si>
    <t>Hotkey</t>
    <phoneticPr fontId="1" type="noConversion"/>
  </si>
  <si>
    <t>Description</t>
    <phoneticPr fontId="1" type="noConversion"/>
  </si>
  <si>
    <t>example</t>
    <phoneticPr fontId="1" type="noConversion"/>
  </si>
  <si>
    <t>PADS LAYOUT HOT-KEY</t>
    <phoneticPr fontId="1" type="noConversion"/>
  </si>
  <si>
    <t>Copper Pour의 line setting의 width와 회로상의 배선용 line의 width가 같은 경우, D-code가 같은 값으로 설정됨. 배선에서 사용하지 않는 값으로 copper pour width로 사용해야 함</t>
    <phoneticPr fontId="1" type="noConversion"/>
  </si>
  <si>
    <t>S</t>
    <phoneticPr fontId="1" type="noConversion"/>
  </si>
  <si>
    <t>{S xx xx} 커서 좌표 이동</t>
    <phoneticPr fontId="1" type="noConversion"/>
  </si>
  <si>
    <t>타원형 through hole type</t>
    <phoneticPr fontId="1" type="noConversion"/>
  </si>
  <si>
    <t>Hole의 내부 사이즈는 Drill에서 설정하고, 길이는 Slot Parameter에서 설정한다.</t>
    <phoneticPr fontId="1" type="noConversion"/>
  </si>
  <si>
    <t>PAD는 다른것들과 동일함</t>
    <phoneticPr fontId="1" type="noConversion"/>
  </si>
  <si>
    <t>art001.pho / art001.rep file 생성</t>
    <phoneticPr fontId="1" type="noConversion"/>
  </si>
  <si>
    <t>art002.pho / art002.rep file 생성(2층 PCB의 경우임)</t>
    <phoneticPr fontId="1" type="noConversion"/>
  </si>
  <si>
    <t>sm001021.pho / sm001021.rep file 생성</t>
    <phoneticPr fontId="1" type="noConversion"/>
  </si>
  <si>
    <t>sm002028.pho / sm002028.rep file 생성</t>
    <phoneticPr fontId="1" type="noConversion"/>
  </si>
  <si>
    <t>sst001026.pho / sst001026.rep file 생성</t>
    <phoneticPr fontId="1" type="noConversion"/>
  </si>
  <si>
    <t>smd001023.pho / smd001023.rep file 생성</t>
    <phoneticPr fontId="1" type="noConversion"/>
  </si>
  <si>
    <t>smd002022.pho / smd002022.rep file 생성</t>
    <phoneticPr fontId="1" type="noConversion"/>
  </si>
  <si>
    <t>dd001024.pho / dd001024.rep file 생성</t>
    <phoneticPr fontId="1" type="noConversion"/>
  </si>
  <si>
    <t>drl001.drl / drl001.lst / drl001.rep file 생성</t>
    <phoneticPr fontId="1" type="noConversion"/>
  </si>
  <si>
    <t>Over(Under)size가 너무 크면 Solder mask에서 PAD가 서로 붙는다.</t>
    <phoneticPr fontId="1" type="noConversion"/>
  </si>
  <si>
    <t>1. Off-page 수정</t>
    <phoneticPr fontId="1" type="noConversion"/>
  </si>
  <si>
    <t>1. Tools &gt; Save Off-page to Library 선택</t>
    <phoneticPr fontId="1" type="noConversion"/>
  </si>
  <si>
    <t>2. Pop-up 창에서 Off-page 선택</t>
    <phoneticPr fontId="1" type="noConversion"/>
  </si>
  <si>
    <t>3. Edit Electrical Icon을 선택한다.</t>
    <phoneticPr fontId="1" type="noConversion"/>
  </si>
  <si>
    <t>4. 추가시에는 Add를, 삭제시에는 삭제하고자하는 Symbol를 선택 후 Delete를 선택한다.</t>
    <phoneticPr fontId="1" type="noConversion"/>
  </si>
  <si>
    <t>sst002029.pho / sst002029.rep file 생성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</si>
</sst>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"/>
  </numFmts>
  <fonts count="5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2" fillId="0" borderId="0" xfId="0" applyFont="1"/>
    <xf numFmtId="0" fontId="0" fillId="0" borderId="0" xfId="0" quotePrefix="1"/>
    <xf numFmtId="176" fontId="0" fillId="0" borderId="0" xfId="0" applyNumberForma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/>
    </xf>
    <xf numFmtId="0" fontId="0" fillId="0" borderId="7" xfId="0" applyBorder="1" applyAlignment="1">
      <alignment horizontal="left" indent="1"/>
    </xf>
    <xf numFmtId="0" fontId="0" fillId="0" borderId="1" xfId="0" applyBorder="1" applyAlignment="1">
      <alignment horizontal="left" indent="1"/>
    </xf>
    <xf numFmtId="0" fontId="0" fillId="0" borderId="4" xfId="0" applyBorder="1" applyAlignment="1">
      <alignment horizontal="left" indent="1"/>
    </xf>
    <xf numFmtId="0" fontId="3" fillId="0" borderId="0" xfId="0" applyFont="1"/>
    <xf numFmtId="0" fontId="4" fillId="0" borderId="0" xfId="0" applyFont="1"/>
  </cellXfs>
  <cellStyles count="1">
    <cellStyle name="표준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9" Type="http://schemas.openxmlformats.org/officeDocument/2006/relationships/image" Target="../media/image53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41" Type="http://schemas.openxmlformats.org/officeDocument/2006/relationships/image" Target="../media/image55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4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</xdr:colOff>
      <xdr:row>6</xdr:row>
      <xdr:rowOff>66675</xdr:rowOff>
    </xdr:from>
    <xdr:to>
      <xdr:col>20</xdr:col>
      <xdr:colOff>65988</xdr:colOff>
      <xdr:row>20</xdr:row>
      <xdr:rowOff>171070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32397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85725</xdr:rowOff>
    </xdr:from>
    <xdr:to>
      <xdr:col>11</xdr:col>
      <xdr:colOff>56463</xdr:colOff>
      <xdr:row>20</xdr:row>
      <xdr:rowOff>190120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5025" y="134302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25</xdr:row>
      <xdr:rowOff>57150</xdr:rowOff>
    </xdr:from>
    <xdr:to>
      <xdr:col>7</xdr:col>
      <xdr:colOff>151957</xdr:colOff>
      <xdr:row>46</xdr:row>
      <xdr:rowOff>151838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0" y="529590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13</xdr:col>
      <xdr:colOff>113857</xdr:colOff>
      <xdr:row>46</xdr:row>
      <xdr:rowOff>94688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19</xdr:col>
      <xdr:colOff>113857</xdr:colOff>
      <xdr:row>46</xdr:row>
      <xdr:rowOff>94688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012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25</xdr:row>
      <xdr:rowOff>0</xdr:rowOff>
    </xdr:from>
    <xdr:to>
      <xdr:col>25</xdr:col>
      <xdr:colOff>113857</xdr:colOff>
      <xdr:row>46</xdr:row>
      <xdr:rowOff>94688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8</xdr:col>
      <xdr:colOff>656629</xdr:colOff>
      <xdr:row>60</xdr:row>
      <xdr:rowOff>190188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10267950"/>
          <a:ext cx="4771429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9</xdr:col>
      <xdr:colOff>427971</xdr:colOff>
      <xdr:row>81</xdr:row>
      <xdr:rowOff>209052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3201650"/>
          <a:ext cx="5228571" cy="39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98</xdr:row>
      <xdr:rowOff>19050</xdr:rowOff>
    </xdr:from>
    <xdr:to>
      <xdr:col>7</xdr:col>
      <xdr:colOff>638175</xdr:colOff>
      <xdr:row>118</xdr:row>
      <xdr:rowOff>180975</xdr:rowOff>
    </xdr:to>
    <xdr:grpSp>
      <xdr:nvGrpSpPr>
        <xdr:cNvPr id="4" name="그룹 3"/>
        <xdr:cNvGrpSpPr/>
      </xdr:nvGrpSpPr>
      <xdr:grpSpPr>
        <a:xfrm>
          <a:off x="1419225" y="20554950"/>
          <a:ext cx="4019550" cy="4352925"/>
          <a:chOff x="1428750" y="704850"/>
          <a:chExt cx="4019550" cy="4352925"/>
        </a:xfrm>
      </xdr:grpSpPr>
      <xdr:pic>
        <xdr:nvPicPr>
          <xdr:cNvPr id="2" name="그림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28750" y="704850"/>
            <a:ext cx="4019550" cy="4352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" name="모서리가 둥근 직사각형 2"/>
          <xdr:cNvSpPr/>
        </xdr:nvSpPr>
        <xdr:spPr>
          <a:xfrm>
            <a:off x="2171700" y="3333750"/>
            <a:ext cx="1057275" cy="190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19050</xdr:colOff>
      <xdr:row>5</xdr:row>
      <xdr:rowOff>47625</xdr:rowOff>
    </xdr:from>
    <xdr:to>
      <xdr:col>8</xdr:col>
      <xdr:colOff>589964</xdr:colOff>
      <xdr:row>31</xdr:row>
      <xdr:rowOff>132658</xdr:rowOff>
    </xdr:to>
    <xdr:grpSp>
      <xdr:nvGrpSpPr>
        <xdr:cNvPr id="9" name="그룹 8"/>
        <xdr:cNvGrpSpPr/>
      </xdr:nvGrpSpPr>
      <xdr:grpSpPr>
        <a:xfrm>
          <a:off x="1390650" y="1095375"/>
          <a:ext cx="4685714" cy="5533333"/>
          <a:chOff x="1371600" y="6496050"/>
          <a:chExt cx="4685714" cy="5533333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71600" y="6496050"/>
            <a:ext cx="4685714" cy="5533333"/>
          </a:xfrm>
          <a:prstGeom prst="rect">
            <a:avLst/>
          </a:prstGeom>
        </xdr:spPr>
      </xdr:pic>
      <xdr:sp macro="" textlink="">
        <xdr:nvSpPr>
          <xdr:cNvPr id="6" name="모서리가 둥근 직사각형 5"/>
          <xdr:cNvSpPr/>
        </xdr:nvSpPr>
        <xdr:spPr>
          <a:xfrm>
            <a:off x="3209926" y="9620250"/>
            <a:ext cx="609600" cy="4762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7" name="모서리가 둥근 직사각형 6"/>
          <xdr:cNvSpPr/>
        </xdr:nvSpPr>
        <xdr:spPr>
          <a:xfrm>
            <a:off x="3105150" y="10534650"/>
            <a:ext cx="1162049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4343401" y="10534650"/>
            <a:ext cx="647700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35</xdr:row>
      <xdr:rowOff>0</xdr:rowOff>
    </xdr:from>
    <xdr:to>
      <xdr:col>8</xdr:col>
      <xdr:colOff>570914</xdr:colOff>
      <xdr:row>61</xdr:row>
      <xdr:rowOff>85033</xdr:rowOff>
    </xdr:to>
    <xdr:grpSp>
      <xdr:nvGrpSpPr>
        <xdr:cNvPr id="13" name="그룹 12"/>
        <xdr:cNvGrpSpPr/>
      </xdr:nvGrpSpPr>
      <xdr:grpSpPr>
        <a:xfrm>
          <a:off x="1371600" y="7334250"/>
          <a:ext cx="4685714" cy="5533333"/>
          <a:chOff x="1371600" y="13201650"/>
          <a:chExt cx="4685714" cy="5533333"/>
        </a:xfrm>
      </xdr:grpSpPr>
      <xdr:pic>
        <xdr:nvPicPr>
          <xdr:cNvPr id="12" name="그림 1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71600" y="13201650"/>
            <a:ext cx="4685714" cy="5533333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3810000" y="14020800"/>
            <a:ext cx="1295400" cy="18097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65</xdr:row>
      <xdr:rowOff>0</xdr:rowOff>
    </xdr:from>
    <xdr:to>
      <xdr:col>8</xdr:col>
      <xdr:colOff>570914</xdr:colOff>
      <xdr:row>91</xdr:row>
      <xdr:rowOff>85033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19488150"/>
          <a:ext cx="4685714" cy="5533333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84</xdr:row>
      <xdr:rowOff>85725</xdr:rowOff>
    </xdr:from>
    <xdr:to>
      <xdr:col>7</xdr:col>
      <xdr:colOff>161925</xdr:colOff>
      <xdr:row>85</xdr:row>
      <xdr:rowOff>95250</xdr:rowOff>
    </xdr:to>
    <xdr:sp macro="" textlink="">
      <xdr:nvSpPr>
        <xdr:cNvPr id="15" name="모서리가 둥근 직사각형 14"/>
        <xdr:cNvSpPr/>
      </xdr:nvSpPr>
      <xdr:spPr>
        <a:xfrm>
          <a:off x="4314825" y="23555325"/>
          <a:ext cx="647700" cy="2190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180975</xdr:colOff>
      <xdr:row>5</xdr:row>
      <xdr:rowOff>95250</xdr:rowOff>
    </xdr:from>
    <xdr:to>
      <xdr:col>11</xdr:col>
      <xdr:colOff>189813</xdr:colOff>
      <xdr:row>34</xdr:row>
      <xdr:rowOff>94490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1075" y="1143000"/>
          <a:ext cx="5495238" cy="60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5</xdr:row>
      <xdr:rowOff>76200</xdr:rowOff>
    </xdr:from>
    <xdr:to>
      <xdr:col>17</xdr:col>
      <xdr:colOff>504343</xdr:colOff>
      <xdr:row>27</xdr:row>
      <xdr:rowOff>142290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48500" y="1123950"/>
          <a:ext cx="3857143" cy="46761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5</xdr:row>
      <xdr:rowOff>47625</xdr:rowOff>
    </xdr:from>
    <xdr:to>
      <xdr:col>8</xdr:col>
      <xdr:colOff>161396</xdr:colOff>
      <xdr:row>27</xdr:row>
      <xdr:rowOff>199430</xdr:rowOff>
    </xdr:to>
    <xdr:grpSp>
      <xdr:nvGrpSpPr>
        <xdr:cNvPr id="13" name="그룹 12"/>
        <xdr:cNvGrpSpPr/>
      </xdr:nvGrpSpPr>
      <xdr:grpSpPr>
        <a:xfrm>
          <a:off x="1414743" y="1112184"/>
          <a:ext cx="4215124" cy="4835864"/>
          <a:chOff x="1524000" y="1162050"/>
          <a:chExt cx="4228571" cy="4761905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24000" y="1162050"/>
            <a:ext cx="4228571" cy="4761905"/>
          </a:xfrm>
          <a:prstGeom prst="rect">
            <a:avLst/>
          </a:prstGeom>
        </xdr:spPr>
      </xdr:pic>
      <xdr:sp macro="" textlink="">
        <xdr:nvSpPr>
          <xdr:cNvPr id="5" name="모서리가 둥근 직사각형 4"/>
          <xdr:cNvSpPr/>
        </xdr:nvSpPr>
        <xdr:spPr>
          <a:xfrm>
            <a:off x="4400551" y="4105275"/>
            <a:ext cx="704850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" name="모서리가 둥근 직사각형 5"/>
          <xdr:cNvSpPr/>
        </xdr:nvSpPr>
        <xdr:spPr>
          <a:xfrm>
            <a:off x="3343276" y="4943475"/>
            <a:ext cx="2276474" cy="4191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9</xdr:col>
      <xdr:colOff>114300</xdr:colOff>
      <xdr:row>5</xdr:row>
      <xdr:rowOff>47625</xdr:rowOff>
    </xdr:from>
    <xdr:to>
      <xdr:col>15</xdr:col>
      <xdr:colOff>656643</xdr:colOff>
      <xdr:row>18</xdr:row>
      <xdr:rowOff>190142</xdr:rowOff>
    </xdr:to>
    <xdr:grpSp>
      <xdr:nvGrpSpPr>
        <xdr:cNvPr id="14" name="그룹 13"/>
        <xdr:cNvGrpSpPr/>
      </xdr:nvGrpSpPr>
      <xdr:grpSpPr>
        <a:xfrm>
          <a:off x="6266329" y="1112184"/>
          <a:ext cx="4643696" cy="2910370"/>
          <a:chOff x="6934200" y="1171575"/>
          <a:chExt cx="4657143" cy="2866667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934200" y="1171575"/>
            <a:ext cx="4657143" cy="2866667"/>
          </a:xfrm>
          <a:prstGeom prst="rect">
            <a:avLst/>
          </a:prstGeom>
        </xdr:spPr>
      </xdr:pic>
      <xdr:sp macro="" textlink="">
        <xdr:nvSpPr>
          <xdr:cNvPr id="7" name="모서리가 둥근 직사각형 6"/>
          <xdr:cNvSpPr/>
        </xdr:nvSpPr>
        <xdr:spPr>
          <a:xfrm>
            <a:off x="8610601" y="3000375"/>
            <a:ext cx="68579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9763126" y="3476625"/>
            <a:ext cx="161924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9" name="모서리가 둥근 직사각형 8"/>
          <xdr:cNvSpPr/>
        </xdr:nvSpPr>
        <xdr:spPr>
          <a:xfrm>
            <a:off x="7753351" y="3619500"/>
            <a:ext cx="1162049" cy="285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" name="모서리가 둥근 직사각형 9"/>
          <xdr:cNvSpPr/>
        </xdr:nvSpPr>
        <xdr:spPr>
          <a:xfrm>
            <a:off x="8610602" y="1819275"/>
            <a:ext cx="428624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17</xdr:col>
      <xdr:colOff>28575</xdr:colOff>
      <xdr:row>5</xdr:row>
      <xdr:rowOff>38100</xdr:rowOff>
    </xdr:from>
    <xdr:to>
      <xdr:col>23</xdr:col>
      <xdr:colOff>599489</xdr:colOff>
      <xdr:row>20</xdr:row>
      <xdr:rowOff>123421</xdr:rowOff>
    </xdr:to>
    <xdr:grpSp>
      <xdr:nvGrpSpPr>
        <xdr:cNvPr id="15" name="그룹 14"/>
        <xdr:cNvGrpSpPr/>
      </xdr:nvGrpSpPr>
      <xdr:grpSpPr>
        <a:xfrm>
          <a:off x="11649075" y="1102659"/>
          <a:ext cx="4672267" cy="3278997"/>
          <a:chOff x="6905625" y="4486275"/>
          <a:chExt cx="4685714" cy="322857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905625" y="4486275"/>
            <a:ext cx="4685714" cy="3228571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7048500" y="4819650"/>
            <a:ext cx="3457575" cy="6096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" name="모서리가 둥근 직사각형 11"/>
          <xdr:cNvSpPr/>
        </xdr:nvSpPr>
        <xdr:spPr>
          <a:xfrm>
            <a:off x="7010400" y="6010275"/>
            <a:ext cx="962025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57</xdr:row>
      <xdr:rowOff>0</xdr:rowOff>
    </xdr:from>
    <xdr:to>
      <xdr:col>8</xdr:col>
      <xdr:colOff>113771</xdr:colOff>
      <xdr:row>79</xdr:row>
      <xdr:rowOff>151805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64960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16</xdr:col>
      <xdr:colOff>466067</xdr:colOff>
      <xdr:row>81</xdr:row>
      <xdr:rowOff>18419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722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24</xdr:col>
      <xdr:colOff>466067</xdr:colOff>
      <xdr:row>81</xdr:row>
      <xdr:rowOff>18419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586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8</xdr:col>
      <xdr:colOff>542429</xdr:colOff>
      <xdr:row>54</xdr:row>
      <xdr:rowOff>27995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57400" y="6705600"/>
          <a:ext cx="3971429" cy="4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113771</xdr:colOff>
      <xdr:row>105</xdr:row>
      <xdr:rowOff>151805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73926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16</xdr:col>
      <xdr:colOff>466067</xdr:colOff>
      <xdr:row>107</xdr:row>
      <xdr:rowOff>18419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83</xdr:row>
      <xdr:rowOff>0</xdr:rowOff>
    </xdr:from>
    <xdr:to>
      <xdr:col>24</xdr:col>
      <xdr:colOff>466067</xdr:colOff>
      <xdr:row>107</xdr:row>
      <xdr:rowOff>18419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586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8</xdr:col>
      <xdr:colOff>113771</xdr:colOff>
      <xdr:row>132</xdr:row>
      <xdr:rowOff>151805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71600" y="228409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16</xdr:col>
      <xdr:colOff>466067</xdr:colOff>
      <xdr:row>134</xdr:row>
      <xdr:rowOff>18420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72200" y="228409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8</xdr:col>
      <xdr:colOff>113771</xdr:colOff>
      <xdr:row>158</xdr:row>
      <xdr:rowOff>151805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" y="282892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136</xdr:row>
      <xdr:rowOff>0</xdr:rowOff>
    </xdr:from>
    <xdr:to>
      <xdr:col>16</xdr:col>
      <xdr:colOff>466067</xdr:colOff>
      <xdr:row>160</xdr:row>
      <xdr:rowOff>18420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282892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8</xdr:col>
      <xdr:colOff>113771</xdr:colOff>
      <xdr:row>184</xdr:row>
      <xdr:rowOff>151805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71600" y="337375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16</xdr:col>
      <xdr:colOff>466067</xdr:colOff>
      <xdr:row>186</xdr:row>
      <xdr:rowOff>18419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72200" y="337375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189</xdr:row>
      <xdr:rowOff>0</xdr:rowOff>
    </xdr:from>
    <xdr:to>
      <xdr:col>8</xdr:col>
      <xdr:colOff>113771</xdr:colOff>
      <xdr:row>211</xdr:row>
      <xdr:rowOff>151806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71600" y="391858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16</xdr:col>
      <xdr:colOff>466067</xdr:colOff>
      <xdr:row>213</xdr:row>
      <xdr:rowOff>18419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72200" y="391858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112059</xdr:colOff>
      <xdr:row>216</xdr:row>
      <xdr:rowOff>89647</xdr:rowOff>
    </xdr:from>
    <xdr:to>
      <xdr:col>15</xdr:col>
      <xdr:colOff>225830</xdr:colOff>
      <xdr:row>239</xdr:row>
      <xdr:rowOff>28540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64088" y="46078588"/>
          <a:ext cx="4215124" cy="4835864"/>
        </a:xfrm>
        <a:prstGeom prst="rect">
          <a:avLst/>
        </a:prstGeom>
      </xdr:spPr>
    </xdr:pic>
    <xdr:clientData/>
  </xdr:twoCellAnchor>
  <xdr:twoCellAnchor editAs="oneCell">
    <xdr:from>
      <xdr:col>16</xdr:col>
      <xdr:colOff>112058</xdr:colOff>
      <xdr:row>216</xdr:row>
      <xdr:rowOff>89647</xdr:rowOff>
    </xdr:from>
    <xdr:to>
      <xdr:col>23</xdr:col>
      <xdr:colOff>578125</xdr:colOff>
      <xdr:row>240</xdr:row>
      <xdr:rowOff>108065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48999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24</xdr:col>
      <xdr:colOff>112058</xdr:colOff>
      <xdr:row>216</xdr:row>
      <xdr:rowOff>89647</xdr:rowOff>
    </xdr:from>
    <xdr:to>
      <xdr:col>31</xdr:col>
      <xdr:colOff>578125</xdr:colOff>
      <xdr:row>240</xdr:row>
      <xdr:rowOff>108065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517470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9</xdr:col>
      <xdr:colOff>89648</xdr:colOff>
      <xdr:row>243</xdr:row>
      <xdr:rowOff>100853</xdr:rowOff>
    </xdr:from>
    <xdr:to>
      <xdr:col>15</xdr:col>
      <xdr:colOff>216866</xdr:colOff>
      <xdr:row>265</xdr:row>
      <xdr:rowOff>178699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41677" y="51838412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89647</xdr:colOff>
      <xdr:row>243</xdr:row>
      <xdr:rowOff>100853</xdr:rowOff>
    </xdr:from>
    <xdr:to>
      <xdr:col>23</xdr:col>
      <xdr:colOff>571402</xdr:colOff>
      <xdr:row>267</xdr:row>
      <xdr:rowOff>38590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26588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89647</xdr:colOff>
      <xdr:row>243</xdr:row>
      <xdr:rowOff>100853</xdr:rowOff>
    </xdr:from>
    <xdr:to>
      <xdr:col>31</xdr:col>
      <xdr:colOff>571402</xdr:colOff>
      <xdr:row>267</xdr:row>
      <xdr:rowOff>38590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95059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8</xdr:col>
      <xdr:colOff>127218</xdr:colOff>
      <xdr:row>292</xdr:row>
      <xdr:rowOff>77846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67118" y="56421618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16</xdr:col>
      <xdr:colOff>481755</xdr:colOff>
      <xdr:row>293</xdr:row>
      <xdr:rowOff>150648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2029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24</xdr:col>
      <xdr:colOff>481755</xdr:colOff>
      <xdr:row>293</xdr:row>
      <xdr:rowOff>150648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620500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297</xdr:row>
      <xdr:rowOff>0</xdr:rowOff>
    </xdr:from>
    <xdr:to>
      <xdr:col>8</xdr:col>
      <xdr:colOff>127218</xdr:colOff>
      <xdr:row>319</xdr:row>
      <xdr:rowOff>77846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67118" y="61957324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16</xdr:col>
      <xdr:colOff>481755</xdr:colOff>
      <xdr:row>320</xdr:row>
      <xdr:rowOff>150648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2029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24</xdr:col>
      <xdr:colOff>481755</xdr:colOff>
      <xdr:row>320</xdr:row>
      <xdr:rowOff>150648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20500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8</xdr:col>
      <xdr:colOff>127218</xdr:colOff>
      <xdr:row>346</xdr:row>
      <xdr:rowOff>77846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67118" y="67493029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16</xdr:col>
      <xdr:colOff>481755</xdr:colOff>
      <xdr:row>347</xdr:row>
      <xdr:rowOff>150649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52029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24</xdr:col>
      <xdr:colOff>481755</xdr:colOff>
      <xdr:row>347</xdr:row>
      <xdr:rowOff>150649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20500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8</xdr:col>
      <xdr:colOff>127218</xdr:colOff>
      <xdr:row>373</xdr:row>
      <xdr:rowOff>77846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7118" y="73028735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16</xdr:col>
      <xdr:colOff>481755</xdr:colOff>
      <xdr:row>374</xdr:row>
      <xdr:rowOff>150648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52029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24</xdr:col>
      <xdr:colOff>481755</xdr:colOff>
      <xdr:row>374</xdr:row>
      <xdr:rowOff>150648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20500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378</xdr:row>
      <xdr:rowOff>0</xdr:rowOff>
    </xdr:from>
    <xdr:to>
      <xdr:col>8</xdr:col>
      <xdr:colOff>127218</xdr:colOff>
      <xdr:row>400</xdr:row>
      <xdr:rowOff>77846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67118" y="78564441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16</xdr:col>
      <xdr:colOff>481755</xdr:colOff>
      <xdr:row>401</xdr:row>
      <xdr:rowOff>150648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2029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24</xdr:col>
      <xdr:colOff>481755</xdr:colOff>
      <xdr:row>401</xdr:row>
      <xdr:rowOff>150648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620500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14</xdr:col>
      <xdr:colOff>182205</xdr:colOff>
      <xdr:row>419</xdr:row>
      <xdr:rowOff>104950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52029" y="84100147"/>
          <a:ext cx="3600000" cy="3085714"/>
        </a:xfrm>
        <a:prstGeom prst="rect">
          <a:avLst/>
        </a:prstGeom>
      </xdr:spPr>
    </xdr:pic>
    <xdr:clientData/>
  </xdr:twoCellAnchor>
  <xdr:twoCellAnchor>
    <xdr:from>
      <xdr:col>15</xdr:col>
      <xdr:colOff>11206</xdr:colOff>
      <xdr:row>405</xdr:row>
      <xdr:rowOff>0</xdr:rowOff>
    </xdr:from>
    <xdr:to>
      <xdr:col>21</xdr:col>
      <xdr:colOff>662234</xdr:colOff>
      <xdr:row>428</xdr:row>
      <xdr:rowOff>64934</xdr:rowOff>
    </xdr:to>
    <xdr:grpSp>
      <xdr:nvGrpSpPr>
        <xdr:cNvPr id="57" name="그룹 56"/>
        <xdr:cNvGrpSpPr/>
      </xdr:nvGrpSpPr>
      <xdr:grpSpPr>
        <a:xfrm>
          <a:off x="10264588" y="86229265"/>
          <a:ext cx="4752381" cy="4961904"/>
          <a:chOff x="10253382" y="84100147"/>
          <a:chExt cx="4752381" cy="4961905"/>
        </a:xfrm>
      </xdr:grpSpPr>
      <xdr:pic>
        <xdr:nvPicPr>
          <xdr:cNvPr id="55" name="그림 54"/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0253382" y="84100147"/>
            <a:ext cx="4752381" cy="4961905"/>
          </a:xfrm>
          <a:prstGeom prst="rect">
            <a:avLst/>
          </a:prstGeom>
        </xdr:spPr>
      </xdr:pic>
      <xdr:sp macro="" textlink="">
        <xdr:nvSpPr>
          <xdr:cNvPr id="56" name="모서리가 둥근 직사각형 55"/>
          <xdr:cNvSpPr/>
        </xdr:nvSpPr>
        <xdr:spPr>
          <a:xfrm>
            <a:off x="10589559" y="84794912"/>
            <a:ext cx="2622176" cy="406149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405</xdr:row>
      <xdr:rowOff>0</xdr:rowOff>
    </xdr:from>
    <xdr:to>
      <xdr:col>8</xdr:col>
      <xdr:colOff>127218</xdr:colOff>
      <xdr:row>427</xdr:row>
      <xdr:rowOff>77846</xdr:rowOff>
    </xdr:to>
    <xdr:grpSp>
      <xdr:nvGrpSpPr>
        <xdr:cNvPr id="59" name="그룹 58"/>
        <xdr:cNvGrpSpPr/>
      </xdr:nvGrpSpPr>
      <xdr:grpSpPr>
        <a:xfrm>
          <a:off x="1367118" y="86229265"/>
          <a:ext cx="4228571" cy="4761905"/>
          <a:chOff x="1367118" y="84100147"/>
          <a:chExt cx="4228571" cy="4761905"/>
        </a:xfrm>
      </xdr:grpSpPr>
      <xdr:pic>
        <xdr:nvPicPr>
          <xdr:cNvPr id="53" name="그림 52"/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367118" y="84100147"/>
            <a:ext cx="4228571" cy="4761905"/>
          </a:xfrm>
          <a:prstGeom prst="rect">
            <a:avLst/>
          </a:prstGeom>
        </xdr:spPr>
      </xdr:pic>
      <xdr:sp macro="" textlink="">
        <xdr:nvSpPr>
          <xdr:cNvPr id="58" name="모서리가 둥근 직사각형 57"/>
          <xdr:cNvSpPr/>
        </xdr:nvSpPr>
        <xdr:spPr>
          <a:xfrm>
            <a:off x="4773706" y="87013676"/>
            <a:ext cx="694764" cy="88526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11</xdr:col>
      <xdr:colOff>67235</xdr:colOff>
      <xdr:row>32</xdr:row>
      <xdr:rowOff>56030</xdr:rowOff>
    </xdr:from>
    <xdr:to>
      <xdr:col>17</xdr:col>
      <xdr:colOff>32549</xdr:colOff>
      <xdr:row>54</xdr:row>
      <xdr:rowOff>105304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86382" y="6869206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100852</xdr:colOff>
      <xdr:row>216</xdr:row>
      <xdr:rowOff>123264</xdr:rowOff>
    </xdr:from>
    <xdr:to>
      <xdr:col>8</xdr:col>
      <xdr:colOff>66166</xdr:colOff>
      <xdr:row>238</xdr:row>
      <xdr:rowOff>172538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67970" y="46112205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243</xdr:row>
      <xdr:rowOff>89647</xdr:rowOff>
    </xdr:from>
    <xdr:to>
      <xdr:col>8</xdr:col>
      <xdr:colOff>122197</xdr:colOff>
      <xdr:row>265</xdr:row>
      <xdr:rowOff>138921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24001" y="51827206"/>
          <a:ext cx="4066667" cy="47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35</xdr:row>
      <xdr:rowOff>57150</xdr:rowOff>
    </xdr:from>
    <xdr:to>
      <xdr:col>12</xdr:col>
      <xdr:colOff>256376</xdr:colOff>
      <xdr:row>60</xdr:row>
      <xdr:rowOff>56495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718185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57150</xdr:rowOff>
    </xdr:from>
    <xdr:to>
      <xdr:col>12</xdr:col>
      <xdr:colOff>218276</xdr:colOff>
      <xdr:row>31</xdr:row>
      <xdr:rowOff>56495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110490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6</xdr:row>
      <xdr:rowOff>28575</xdr:rowOff>
    </xdr:from>
    <xdr:to>
      <xdr:col>19</xdr:col>
      <xdr:colOff>285208</xdr:colOff>
      <xdr:row>32</xdr:row>
      <xdr:rowOff>180275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2075" y="1076325"/>
          <a:ext cx="4333333" cy="56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6</xdr:row>
      <xdr:rowOff>19050</xdr:rowOff>
    </xdr:from>
    <xdr:to>
      <xdr:col>24</xdr:col>
      <xdr:colOff>28233</xdr:colOff>
      <xdr:row>19</xdr:row>
      <xdr:rowOff>180614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100" y="1066800"/>
          <a:ext cx="2733333" cy="2885714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15</xdr:row>
      <xdr:rowOff>104775</xdr:rowOff>
    </xdr:from>
    <xdr:to>
      <xdr:col>9</xdr:col>
      <xdr:colOff>552450</xdr:colOff>
      <xdr:row>20</xdr:row>
      <xdr:rowOff>0</xdr:rowOff>
    </xdr:to>
    <xdr:sp macro="" textlink="">
      <xdr:nvSpPr>
        <xdr:cNvPr id="7" name="모서리가 둥근 직사각형 6"/>
        <xdr:cNvSpPr/>
      </xdr:nvSpPr>
      <xdr:spPr>
        <a:xfrm>
          <a:off x="5305425" y="3038475"/>
          <a:ext cx="1419225" cy="9429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228600</xdr:colOff>
      <xdr:row>9</xdr:row>
      <xdr:rowOff>171451</xdr:rowOff>
    </xdr:from>
    <xdr:to>
      <xdr:col>14</xdr:col>
      <xdr:colOff>657225</xdr:colOff>
      <xdr:row>11</xdr:row>
      <xdr:rowOff>95251</xdr:rowOff>
    </xdr:to>
    <xdr:sp macro="" textlink="">
      <xdr:nvSpPr>
        <xdr:cNvPr id="8" name="모서리가 둥근 직사각형 7"/>
        <xdr:cNvSpPr/>
      </xdr:nvSpPr>
      <xdr:spPr>
        <a:xfrm>
          <a:off x="9144000" y="1847851"/>
          <a:ext cx="1114425" cy="3429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590551</xdr:colOff>
      <xdr:row>12</xdr:row>
      <xdr:rowOff>38100</xdr:rowOff>
    </xdr:from>
    <xdr:to>
      <xdr:col>19</xdr:col>
      <xdr:colOff>76201</xdr:colOff>
      <xdr:row>16</xdr:row>
      <xdr:rowOff>114299</xdr:rowOff>
    </xdr:to>
    <xdr:sp macro="" textlink="">
      <xdr:nvSpPr>
        <xdr:cNvPr id="9" name="모서리가 둥근 직사각형 8"/>
        <xdr:cNvSpPr/>
      </xdr:nvSpPr>
      <xdr:spPr>
        <a:xfrm>
          <a:off x="12249151" y="2343150"/>
          <a:ext cx="857250" cy="914399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571500</xdr:colOff>
      <xdr:row>7</xdr:row>
      <xdr:rowOff>142875</xdr:rowOff>
    </xdr:from>
    <xdr:to>
      <xdr:col>19</xdr:col>
      <xdr:colOff>676275</xdr:colOff>
      <xdr:row>11</xdr:row>
      <xdr:rowOff>200025</xdr:rowOff>
    </xdr:to>
    <xdr:cxnSp macro="">
      <xdr:nvCxnSpPr>
        <xdr:cNvPr id="11" name="직선 화살표 연결선 10"/>
        <xdr:cNvCxnSpPr/>
      </xdr:nvCxnSpPr>
      <xdr:spPr>
        <a:xfrm flipV="1">
          <a:off x="12915900" y="1400175"/>
          <a:ext cx="790575" cy="8953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619125</xdr:colOff>
      <xdr:row>11</xdr:row>
      <xdr:rowOff>28576</xdr:rowOff>
    </xdr:from>
    <xdr:to>
      <xdr:col>13</xdr:col>
      <xdr:colOff>152400</xdr:colOff>
      <xdr:row>15</xdr:row>
      <xdr:rowOff>152400</xdr:rowOff>
    </xdr:to>
    <xdr:cxnSp macro="">
      <xdr:nvCxnSpPr>
        <xdr:cNvPr id="12" name="직선 화살표 연결선 11"/>
        <xdr:cNvCxnSpPr/>
      </xdr:nvCxnSpPr>
      <xdr:spPr>
        <a:xfrm flipH="1">
          <a:off x="6791325" y="2124076"/>
          <a:ext cx="2276475" cy="96202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64</xdr:row>
      <xdr:rowOff>0</xdr:rowOff>
    </xdr:from>
    <xdr:to>
      <xdr:col>8</xdr:col>
      <xdr:colOff>218533</xdr:colOff>
      <xdr:row>90</xdr:row>
      <xdr:rowOff>151700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3201650"/>
          <a:ext cx="4333333" cy="5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66675</xdr:rowOff>
    </xdr:from>
    <xdr:to>
      <xdr:col>8</xdr:col>
      <xdr:colOff>342900</xdr:colOff>
      <xdr:row>19</xdr:row>
      <xdr:rowOff>66675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95325"/>
          <a:ext cx="3724275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21</xdr:row>
      <xdr:rowOff>123825</xdr:rowOff>
    </xdr:from>
    <xdr:to>
      <xdr:col>6</xdr:col>
      <xdr:colOff>361658</xdr:colOff>
      <xdr:row>29</xdr:row>
      <xdr:rowOff>171235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4524375"/>
          <a:ext cx="2333333" cy="17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31</xdr:row>
      <xdr:rowOff>85725</xdr:rowOff>
    </xdr:from>
    <xdr:to>
      <xdr:col>17</xdr:col>
      <xdr:colOff>561975</xdr:colOff>
      <xdr:row>47</xdr:row>
      <xdr:rowOff>180975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581775"/>
          <a:ext cx="10086975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50</xdr:row>
      <xdr:rowOff>114300</xdr:rowOff>
    </xdr:from>
    <xdr:to>
      <xdr:col>9</xdr:col>
      <xdr:colOff>237592</xdr:colOff>
      <xdr:row>66</xdr:row>
      <xdr:rowOff>18643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91800"/>
          <a:ext cx="4266667" cy="3257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55"/>
  <sheetViews>
    <sheetView workbookViewId="0">
      <selection activeCell="M33" sqref="M33"/>
    </sheetView>
  </sheetViews>
  <sheetFormatPr defaultRowHeight="16.5" x14ac:dyDescent="0.3"/>
  <cols>
    <col min="2" max="2" width="14.5" customWidth="1"/>
    <col min="11" max="11" width="15.125" customWidth="1"/>
    <col min="12" max="12" width="12.75" bestFit="1" customWidth="1"/>
    <col min="13" max="13" width="11.5" bestFit="1" customWidth="1"/>
  </cols>
  <sheetData>
    <row r="1" spans="2:17" x14ac:dyDescent="0.3">
      <c r="B1" t="s">
        <v>7</v>
      </c>
    </row>
    <row r="3" spans="2:17" x14ac:dyDescent="0.3">
      <c r="B3" t="s">
        <v>0</v>
      </c>
      <c r="J3" t="s">
        <v>13</v>
      </c>
    </row>
    <row r="4" spans="2:17" x14ac:dyDescent="0.3">
      <c r="K4" t="s">
        <v>17</v>
      </c>
    </row>
    <row r="5" spans="2:17" x14ac:dyDescent="0.3">
      <c r="B5" t="s">
        <v>8</v>
      </c>
      <c r="C5">
        <v>10</v>
      </c>
      <c r="D5" s="1" t="s">
        <v>9</v>
      </c>
      <c r="K5" t="s">
        <v>8</v>
      </c>
      <c r="L5">
        <v>55</v>
      </c>
      <c r="M5" s="1" t="s">
        <v>9</v>
      </c>
    </row>
    <row r="6" spans="2:17" x14ac:dyDescent="0.3">
      <c r="B6" t="s">
        <v>1</v>
      </c>
      <c r="C6">
        <v>1</v>
      </c>
      <c r="D6" t="s">
        <v>3</v>
      </c>
      <c r="E6">
        <f>C6*35</f>
        <v>35</v>
      </c>
      <c r="F6" t="s">
        <v>5</v>
      </c>
      <c r="G6">
        <f>E6/25.4</f>
        <v>1.3779527559055118</v>
      </c>
      <c r="H6" t="s">
        <v>6</v>
      </c>
      <c r="K6" t="s">
        <v>1</v>
      </c>
      <c r="L6">
        <v>0.5</v>
      </c>
      <c r="M6" t="s">
        <v>3</v>
      </c>
      <c r="N6">
        <f>L6*1.44*25.4</f>
        <v>18.287999999999997</v>
      </c>
      <c r="O6" t="s">
        <v>5</v>
      </c>
      <c r="P6">
        <f>L6*1.35</f>
        <v>0.67500000000000004</v>
      </c>
      <c r="Q6" t="s">
        <v>6</v>
      </c>
    </row>
    <row r="7" spans="2:17" x14ac:dyDescent="0.3">
      <c r="B7" t="s">
        <v>2</v>
      </c>
      <c r="C7">
        <v>0.3</v>
      </c>
      <c r="D7" t="s">
        <v>4</v>
      </c>
      <c r="E7">
        <f>C7*1000/25.4</f>
        <v>11.811023622047244</v>
      </c>
      <c r="F7" t="s">
        <v>6</v>
      </c>
      <c r="K7" t="s">
        <v>14</v>
      </c>
      <c r="L7">
        <v>1</v>
      </c>
      <c r="M7" t="s">
        <v>15</v>
      </c>
    </row>
    <row r="8" spans="2:17" x14ac:dyDescent="0.3">
      <c r="L8" t="s">
        <v>16</v>
      </c>
      <c r="M8" t="s">
        <v>20</v>
      </c>
    </row>
    <row r="9" spans="2:17" x14ac:dyDescent="0.3">
      <c r="E9">
        <f>C6*1.44</f>
        <v>1.44</v>
      </c>
      <c r="K9" t="s">
        <v>21</v>
      </c>
      <c r="L9" s="3">
        <f>((L7/(0.024*(L5^0.44)))^(1/0.725))/P6</f>
        <v>22.318628480121863</v>
      </c>
      <c r="M9" s="3">
        <f>((L7/(0.048*(L5^0.44)))^(1/0.725))/P6</f>
        <v>8.5793367699071155</v>
      </c>
      <c r="N9" t="s">
        <v>6</v>
      </c>
    </row>
    <row r="10" spans="2:17" x14ac:dyDescent="0.3">
      <c r="B10" t="s">
        <v>10</v>
      </c>
      <c r="C10">
        <f>C7*3.14</f>
        <v>0.94199999999999995</v>
      </c>
      <c r="D10" t="s">
        <v>4</v>
      </c>
      <c r="E10">
        <f>C10*1000/25.4</f>
        <v>37.086614173228348</v>
      </c>
      <c r="F10" t="s">
        <v>6</v>
      </c>
      <c r="K10" t="s">
        <v>21</v>
      </c>
      <c r="L10" s="3">
        <f>L9*24.4/1000</f>
        <v>0.54457453491497343</v>
      </c>
      <c r="M10" s="3">
        <f>M9*24.4/1000</f>
        <v>0.20933581718573363</v>
      </c>
      <c r="N10" t="s">
        <v>19</v>
      </c>
    </row>
    <row r="11" spans="2:17" x14ac:dyDescent="0.3">
      <c r="E11">
        <f>E9*E10</f>
        <v>53.404724409448818</v>
      </c>
      <c r="K11" t="s">
        <v>22</v>
      </c>
      <c r="L11" s="3">
        <f>L10*2</f>
        <v>1.0891490698299469</v>
      </c>
      <c r="M11" s="3">
        <f>M10*2</f>
        <v>0.41867163437146726</v>
      </c>
    </row>
    <row r="12" spans="2:17" x14ac:dyDescent="0.3">
      <c r="B12" t="s">
        <v>11</v>
      </c>
      <c r="E12">
        <f>0.02*POWER(C5,0.44)*POWER(E11,0.725)</f>
        <v>0.98520194919680804</v>
      </c>
      <c r="F12" t="s">
        <v>12</v>
      </c>
    </row>
    <row r="15" spans="2:17" x14ac:dyDescent="0.3">
      <c r="H15" s="2" t="s">
        <v>18</v>
      </c>
    </row>
    <row r="18" spans="3:20" x14ac:dyDescent="0.3">
      <c r="C18" t="s">
        <v>79</v>
      </c>
      <c r="D18">
        <v>17.989999999999998</v>
      </c>
      <c r="J18" t="s">
        <v>71</v>
      </c>
    </row>
    <row r="19" spans="3:20" x14ac:dyDescent="0.3">
      <c r="C19" t="s">
        <v>78</v>
      </c>
      <c r="D19">
        <v>17.78</v>
      </c>
      <c r="L19" t="s">
        <v>73</v>
      </c>
      <c r="M19" t="s">
        <v>74</v>
      </c>
      <c r="N19" t="s">
        <v>76</v>
      </c>
    </row>
    <row r="20" spans="3:20" x14ac:dyDescent="0.3">
      <c r="C20" t="s">
        <v>77</v>
      </c>
      <c r="D20">
        <v>17.09</v>
      </c>
      <c r="K20" t="s">
        <v>72</v>
      </c>
      <c r="L20">
        <v>0.3</v>
      </c>
      <c r="M20">
        <v>0.5</v>
      </c>
      <c r="N20" t="s">
        <v>75</v>
      </c>
    </row>
    <row r="21" spans="3:20" x14ac:dyDescent="0.3">
      <c r="C21" t="s">
        <v>80</v>
      </c>
      <c r="D21">
        <v>17.07</v>
      </c>
    </row>
    <row r="25" spans="3:20" x14ac:dyDescent="0.3">
      <c r="J25" t="s">
        <v>81</v>
      </c>
    </row>
    <row r="26" spans="3:20" x14ac:dyDescent="0.3">
      <c r="J26" t="s">
        <v>13</v>
      </c>
    </row>
    <row r="27" spans="3:20" x14ac:dyDescent="0.3">
      <c r="K27" t="s">
        <v>17</v>
      </c>
    </row>
    <row r="28" spans="3:20" x14ac:dyDescent="0.3">
      <c r="K28" t="s">
        <v>8</v>
      </c>
      <c r="L28">
        <v>55</v>
      </c>
      <c r="M28" s="1" t="s">
        <v>9</v>
      </c>
    </row>
    <row r="29" spans="3:20" x14ac:dyDescent="0.3">
      <c r="K29" t="s">
        <v>1</v>
      </c>
      <c r="L29">
        <v>0.5</v>
      </c>
      <c r="M29" t="s">
        <v>3</v>
      </c>
      <c r="N29">
        <f>L29*1.44*25.4</f>
        <v>18.287999999999997</v>
      </c>
      <c r="O29" t="s">
        <v>5</v>
      </c>
      <c r="P29">
        <f>L29*1.35</f>
        <v>0.67500000000000004</v>
      </c>
      <c r="Q29" t="s">
        <v>6</v>
      </c>
      <c r="S29">
        <v>5</v>
      </c>
      <c r="T29" t="s">
        <v>82</v>
      </c>
    </row>
    <row r="30" spans="3:20" x14ac:dyDescent="0.3">
      <c r="K30" t="s">
        <v>11</v>
      </c>
      <c r="L30">
        <v>1</v>
      </c>
      <c r="M30" t="s">
        <v>15</v>
      </c>
      <c r="S30">
        <v>680</v>
      </c>
      <c r="T30" t="s">
        <v>83</v>
      </c>
    </row>
    <row r="31" spans="3:20" x14ac:dyDescent="0.3">
      <c r="L31" t="s">
        <v>16</v>
      </c>
      <c r="M31" t="s">
        <v>20</v>
      </c>
      <c r="S31">
        <f>S29/S30</f>
        <v>7.3529411764705881E-3</v>
      </c>
      <c r="T31" t="s">
        <v>84</v>
      </c>
    </row>
    <row r="32" spans="3:20" x14ac:dyDescent="0.3">
      <c r="K32" t="s">
        <v>21</v>
      </c>
      <c r="L32" s="3">
        <f>((L30/(0.024*(L28^0.44)))^(1/0.725))/P29</f>
        <v>22.318628480121863</v>
      </c>
      <c r="M32" s="3">
        <f>((L30/(0.048*(L28^0.44)))^(1/0.725))/P29</f>
        <v>8.5793367699071155</v>
      </c>
      <c r="N32" t="s">
        <v>6</v>
      </c>
      <c r="S32">
        <v>18</v>
      </c>
    </row>
    <row r="33" spans="10:23" x14ac:dyDescent="0.3">
      <c r="K33" t="s">
        <v>21</v>
      </c>
      <c r="L33" s="3">
        <f>L32*24.4/1000</f>
        <v>0.54457453491497343</v>
      </c>
      <c r="M33" s="3">
        <f>M32*24.4/1000</f>
        <v>0.20933581718573363</v>
      </c>
      <c r="N33" t="s">
        <v>4</v>
      </c>
      <c r="S33">
        <f>S31*S32</f>
        <v>0.13235294117647059</v>
      </c>
    </row>
    <row r="34" spans="10:23" x14ac:dyDescent="0.3">
      <c r="K34" t="s">
        <v>22</v>
      </c>
      <c r="L34" s="3">
        <f>L33*2</f>
        <v>1.0891490698299469</v>
      </c>
      <c r="M34" s="3">
        <f>M33*2</f>
        <v>0.41867163437146726</v>
      </c>
    </row>
    <row r="36" spans="10:23" x14ac:dyDescent="0.3">
      <c r="K36" t="s">
        <v>8</v>
      </c>
      <c r="L36">
        <v>55</v>
      </c>
      <c r="M36" s="1" t="s">
        <v>9</v>
      </c>
      <c r="R36">
        <v>55</v>
      </c>
      <c r="S36" s="1" t="s">
        <v>9</v>
      </c>
    </row>
    <row r="37" spans="10:23" x14ac:dyDescent="0.3">
      <c r="K37" t="s">
        <v>1</v>
      </c>
      <c r="L37">
        <v>1</v>
      </c>
      <c r="M37" t="s">
        <v>3</v>
      </c>
      <c r="N37">
        <f>L37*1.44*25.4</f>
        <v>36.575999999999993</v>
      </c>
      <c r="O37" t="s">
        <v>5</v>
      </c>
      <c r="P37">
        <f>L37*1.35</f>
        <v>1.35</v>
      </c>
      <c r="Q37" t="s">
        <v>6</v>
      </c>
      <c r="R37">
        <v>1</v>
      </c>
      <c r="S37" t="s">
        <v>3</v>
      </c>
      <c r="T37">
        <f>R37*1.44*25.4</f>
        <v>36.575999999999993</v>
      </c>
      <c r="U37" t="s">
        <v>5</v>
      </c>
      <c r="V37">
        <f>R37*1.35</f>
        <v>1.35</v>
      </c>
      <c r="W37" t="s">
        <v>6</v>
      </c>
    </row>
    <row r="38" spans="10:23" x14ac:dyDescent="0.3">
      <c r="K38" t="s">
        <v>11</v>
      </c>
      <c r="L38">
        <v>3</v>
      </c>
      <c r="M38" t="s">
        <v>15</v>
      </c>
      <c r="R38">
        <v>1.7</v>
      </c>
      <c r="S38" t="s">
        <v>12</v>
      </c>
    </row>
    <row r="39" spans="10:23" x14ac:dyDescent="0.3">
      <c r="L39" t="s">
        <v>16</v>
      </c>
      <c r="M39" t="s">
        <v>20</v>
      </c>
      <c r="R39" t="s">
        <v>16</v>
      </c>
      <c r="S39" t="s">
        <v>20</v>
      </c>
    </row>
    <row r="40" spans="10:23" x14ac:dyDescent="0.3">
      <c r="K40" t="s">
        <v>21</v>
      </c>
      <c r="L40" s="3">
        <f>((L38/(0.024*(L36^0.44)))^(1/0.725))/P37</f>
        <v>50.785038919867212</v>
      </c>
      <c r="M40" s="3">
        <f>((L38/(0.048*(L36^0.44)))^(1/0.725))/P37</f>
        <v>19.521896345666551</v>
      </c>
      <c r="N40" t="s">
        <v>6</v>
      </c>
      <c r="R40" s="3">
        <f>((R38/(0.024*(R36^0.44)))^(1/0.725))/V37</f>
        <v>23.200539738444316</v>
      </c>
      <c r="S40" s="3">
        <f>((R38/(0.048*(R36^0.44)))^(1/0.725))/V37</f>
        <v>8.9183456697174091</v>
      </c>
      <c r="T40" t="s">
        <v>6</v>
      </c>
    </row>
    <row r="41" spans="10:23" x14ac:dyDescent="0.3">
      <c r="K41" t="s">
        <v>21</v>
      </c>
      <c r="L41" s="3">
        <f>L40*24.4/1000</f>
        <v>1.2391549496447598</v>
      </c>
      <c r="M41" s="3">
        <f>M40*24.4/1000</f>
        <v>0.47633427083426383</v>
      </c>
      <c r="N41" t="s">
        <v>4</v>
      </c>
      <c r="R41" s="3">
        <f>R40*24.4/1000</f>
        <v>0.56609316961804135</v>
      </c>
      <c r="S41" s="3">
        <f>S40*24.4/1000</f>
        <v>0.21760763434110475</v>
      </c>
      <c r="T41" t="s">
        <v>4</v>
      </c>
    </row>
    <row r="42" spans="10:23" x14ac:dyDescent="0.3">
      <c r="K42" t="s">
        <v>22</v>
      </c>
      <c r="L42" s="3">
        <f>L41*2</f>
        <v>2.4783098992895196</v>
      </c>
      <c r="M42" s="3">
        <f>M41*2</f>
        <v>0.95266854166852766</v>
      </c>
      <c r="R42" s="3">
        <f>R41*2</f>
        <v>1.1321863392360827</v>
      </c>
      <c r="S42" s="3">
        <f>S41*2</f>
        <v>0.4352152686822095</v>
      </c>
    </row>
    <row r="46" spans="10:23" x14ac:dyDescent="0.3">
      <c r="J46" t="s">
        <v>0</v>
      </c>
    </row>
    <row r="48" spans="10:23" x14ac:dyDescent="0.3">
      <c r="K48" t="s">
        <v>8</v>
      </c>
      <c r="L48">
        <v>10</v>
      </c>
      <c r="M48" s="1" t="s">
        <v>9</v>
      </c>
      <c r="R48">
        <v>10</v>
      </c>
      <c r="S48" s="1" t="s">
        <v>9</v>
      </c>
    </row>
    <row r="49" spans="11:23" x14ac:dyDescent="0.3">
      <c r="K49" t="s">
        <v>1</v>
      </c>
      <c r="L49">
        <v>0.5</v>
      </c>
      <c r="M49" t="s">
        <v>3</v>
      </c>
      <c r="N49">
        <f>L49*35</f>
        <v>17.5</v>
      </c>
      <c r="O49" t="s">
        <v>5</v>
      </c>
      <c r="P49">
        <f>N49/25.4</f>
        <v>0.6889763779527559</v>
      </c>
      <c r="Q49" t="s">
        <v>6</v>
      </c>
      <c r="R49">
        <v>1</v>
      </c>
      <c r="S49" t="s">
        <v>3</v>
      </c>
      <c r="T49">
        <f>R49*35</f>
        <v>35</v>
      </c>
      <c r="U49" t="s">
        <v>5</v>
      </c>
      <c r="V49">
        <f>T49/25.4</f>
        <v>1.3779527559055118</v>
      </c>
      <c r="W49" t="s">
        <v>6</v>
      </c>
    </row>
    <row r="50" spans="11:23" x14ac:dyDescent="0.3">
      <c r="K50" t="s">
        <v>2</v>
      </c>
      <c r="L50">
        <v>0.3</v>
      </c>
      <c r="M50" t="s">
        <v>4</v>
      </c>
      <c r="N50">
        <f>L50*1000/25.4</f>
        <v>11.811023622047244</v>
      </c>
      <c r="O50" t="s">
        <v>6</v>
      </c>
      <c r="R50">
        <v>0.65</v>
      </c>
      <c r="S50" t="s">
        <v>4</v>
      </c>
      <c r="T50">
        <f>R50*1000/25.4</f>
        <v>25.590551181102363</v>
      </c>
      <c r="U50" t="s">
        <v>6</v>
      </c>
    </row>
    <row r="52" spans="11:23" x14ac:dyDescent="0.3">
      <c r="N52">
        <f>L49*1.44</f>
        <v>0.72</v>
      </c>
      <c r="T52">
        <f>R49*1.44</f>
        <v>1.44</v>
      </c>
    </row>
    <row r="53" spans="11:23" x14ac:dyDescent="0.3">
      <c r="K53" t="s">
        <v>10</v>
      </c>
      <c r="L53">
        <f>L50*3.14</f>
        <v>0.94199999999999995</v>
      </c>
      <c r="M53" t="s">
        <v>4</v>
      </c>
      <c r="N53">
        <f>L53*1000/25.4</f>
        <v>37.086614173228348</v>
      </c>
      <c r="O53" t="s">
        <v>6</v>
      </c>
      <c r="R53">
        <f>R50*3.14</f>
        <v>2.0410000000000004</v>
      </c>
      <c r="S53" t="s">
        <v>4</v>
      </c>
      <c r="T53">
        <f>R53*1000/25.4</f>
        <v>80.354330708661436</v>
      </c>
      <c r="U53" t="s">
        <v>6</v>
      </c>
    </row>
    <row r="54" spans="11:23" x14ac:dyDescent="0.3">
      <c r="N54">
        <f>N52*N53</f>
        <v>26.702362204724409</v>
      </c>
      <c r="T54">
        <f>T52*T53</f>
        <v>115.71023622047247</v>
      </c>
    </row>
    <row r="55" spans="11:23" x14ac:dyDescent="0.3">
      <c r="K55" t="s">
        <v>11</v>
      </c>
      <c r="N55">
        <f>0.02*POWER(L48,0.44)*POWER(N54,0.725)</f>
        <v>0.59604426760773166</v>
      </c>
      <c r="O55" t="s">
        <v>12</v>
      </c>
      <c r="T55">
        <f>0.02*POWER(R48,0.44)*POWER(T54,0.725)</f>
        <v>1.7257367050602856</v>
      </c>
      <c r="U55" t="s">
        <v>12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63"/>
  <sheetViews>
    <sheetView workbookViewId="0">
      <selection activeCell="N74" sqref="N74"/>
    </sheetView>
  </sheetViews>
  <sheetFormatPr defaultRowHeight="16.5" x14ac:dyDescent="0.3"/>
  <sheetData>
    <row r="2" spans="2:13" x14ac:dyDescent="0.3">
      <c r="B2" t="s">
        <v>32</v>
      </c>
    </row>
    <row r="3" spans="2:13" x14ac:dyDescent="0.3">
      <c r="C3" t="s">
        <v>33</v>
      </c>
    </row>
    <row r="4" spans="2:13" x14ac:dyDescent="0.3">
      <c r="C4" t="s">
        <v>34</v>
      </c>
    </row>
    <row r="5" spans="2:13" x14ac:dyDescent="0.3">
      <c r="D5" t="s">
        <v>35</v>
      </c>
    </row>
    <row r="6" spans="2:13" x14ac:dyDescent="0.3">
      <c r="D6" t="s">
        <v>36</v>
      </c>
      <c r="M6" t="s">
        <v>37</v>
      </c>
    </row>
    <row r="23" spans="2:21" x14ac:dyDescent="0.3">
      <c r="B23" t="s">
        <v>38</v>
      </c>
    </row>
    <row r="24" spans="2:21" x14ac:dyDescent="0.3">
      <c r="C24" t="s">
        <v>39</v>
      </c>
    </row>
    <row r="25" spans="2:21" x14ac:dyDescent="0.3">
      <c r="C25" t="s">
        <v>40</v>
      </c>
      <c r="I25" t="s">
        <v>41</v>
      </c>
      <c r="O25" t="s">
        <v>42</v>
      </c>
      <c r="U25" t="s">
        <v>43</v>
      </c>
    </row>
    <row r="49" spans="3:3" x14ac:dyDescent="0.3">
      <c r="C49" t="s">
        <v>44</v>
      </c>
    </row>
    <row r="63" spans="3:3" x14ac:dyDescent="0.3">
      <c r="C63" t="s">
        <v>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98"/>
  <sheetViews>
    <sheetView zoomScaleNormal="100" workbookViewId="0">
      <selection activeCell="Q55" sqref="Q55"/>
    </sheetView>
  </sheetViews>
  <sheetFormatPr defaultRowHeight="16.5" x14ac:dyDescent="0.3"/>
  <sheetData>
    <row r="3" spans="2:3" x14ac:dyDescent="0.3">
      <c r="B3" t="s">
        <v>64</v>
      </c>
    </row>
    <row r="4" spans="2:3" x14ac:dyDescent="0.3">
      <c r="C4" t="s">
        <v>65</v>
      </c>
    </row>
    <row r="5" spans="2:3" x14ac:dyDescent="0.3">
      <c r="C5" t="s">
        <v>66</v>
      </c>
    </row>
    <row r="34" spans="2:3" x14ac:dyDescent="0.3">
      <c r="B34" t="s">
        <v>67</v>
      </c>
    </row>
    <row r="35" spans="2:3" x14ac:dyDescent="0.3">
      <c r="C35" t="s">
        <v>68</v>
      </c>
    </row>
    <row r="64" spans="2:2" x14ac:dyDescent="0.3">
      <c r="B64" t="s">
        <v>69</v>
      </c>
    </row>
    <row r="65" spans="3:3" x14ac:dyDescent="0.3">
      <c r="C65" t="s">
        <v>70</v>
      </c>
    </row>
    <row r="94" spans="2:3" x14ac:dyDescent="0.3">
      <c r="B94" t="s">
        <v>23</v>
      </c>
    </row>
    <row r="95" spans="2:3" x14ac:dyDescent="0.3">
      <c r="C95" t="s">
        <v>25</v>
      </c>
    </row>
    <row r="96" spans="2:3" x14ac:dyDescent="0.3">
      <c r="C96" t="s">
        <v>26</v>
      </c>
    </row>
    <row r="97" spans="3:3" x14ac:dyDescent="0.3">
      <c r="C97" t="s">
        <v>27</v>
      </c>
    </row>
    <row r="98" spans="3:3" x14ac:dyDescent="0.3">
      <c r="C98" t="s">
        <v>24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5"/>
  <sheetViews>
    <sheetView workbookViewId="0">
      <selection activeCell="U14" sqref="U14"/>
    </sheetView>
  </sheetViews>
  <sheetFormatPr defaultRowHeight="16.5" x14ac:dyDescent="0.3"/>
  <cols>
    <col min="1" max="3" width="3.5" customWidth="1"/>
  </cols>
  <sheetData>
    <row r="3" spans="2:4" x14ac:dyDescent="0.3">
      <c r="B3" t="s">
        <v>134</v>
      </c>
    </row>
    <row r="4" spans="2:4" x14ac:dyDescent="0.3">
      <c r="D4" t="s">
        <v>135</v>
      </c>
    </row>
    <row r="5" spans="2:4" x14ac:dyDescent="0.3">
      <c r="D5" t="s">
        <v>136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405"/>
  <sheetViews>
    <sheetView tabSelected="1" topLeftCell="A292" zoomScale="85" zoomScaleNormal="85" workbookViewId="0">
      <selection activeCell="C298" sqref="C298"/>
    </sheetView>
  </sheetViews>
  <sheetFormatPr defaultRowHeight="16.5" x14ac:dyDescent="0.3"/>
  <sheetData>
    <row r="3" spans="2:18" x14ac:dyDescent="0.3">
      <c r="B3" t="s">
        <v>28</v>
      </c>
    </row>
    <row r="5" spans="2:18" x14ac:dyDescent="0.3">
      <c r="C5" t="s">
        <v>29</v>
      </c>
      <c r="J5" t="s">
        <v>30</v>
      </c>
      <c r="R5" t="s">
        <v>31</v>
      </c>
    </row>
    <row r="30" spans="2:4" x14ac:dyDescent="0.3">
      <c r="B30" t="s">
        <v>47</v>
      </c>
    </row>
    <row r="31" spans="2:4" x14ac:dyDescent="0.3">
      <c r="C31" t="s">
        <v>48</v>
      </c>
    </row>
    <row r="32" spans="2:4" x14ac:dyDescent="0.3">
      <c r="D32" t="s">
        <v>49</v>
      </c>
    </row>
    <row r="33" spans="19:19" x14ac:dyDescent="0.3">
      <c r="S33" t="s">
        <v>146</v>
      </c>
    </row>
    <row r="56" spans="3:3" x14ac:dyDescent="0.3">
      <c r="C56" t="s">
        <v>51</v>
      </c>
    </row>
    <row r="57" spans="3:3" x14ac:dyDescent="0.3">
      <c r="C57" t="s">
        <v>46</v>
      </c>
    </row>
    <row r="83" spans="3:3" x14ac:dyDescent="0.3">
      <c r="C83" t="s">
        <v>50</v>
      </c>
    </row>
    <row r="109" spans="3:3" x14ac:dyDescent="0.3">
      <c r="C109" s="16" t="s">
        <v>52</v>
      </c>
    </row>
    <row r="110" spans="3:3" x14ac:dyDescent="0.3">
      <c r="C110" t="s">
        <v>137</v>
      </c>
    </row>
    <row r="136" spans="3:3" x14ac:dyDescent="0.3">
      <c r="C136" t="s">
        <v>53</v>
      </c>
    </row>
    <row r="162" spans="3:3" x14ac:dyDescent="0.3">
      <c r="C162" t="s">
        <v>54</v>
      </c>
    </row>
    <row r="188" spans="3:3" x14ac:dyDescent="0.3">
      <c r="C188" s="16" t="s">
        <v>55</v>
      </c>
    </row>
    <row r="189" spans="3:3" x14ac:dyDescent="0.3">
      <c r="C189" t="s">
        <v>138</v>
      </c>
    </row>
    <row r="215" spans="3:3" x14ac:dyDescent="0.3">
      <c r="C215" s="16" t="s">
        <v>56</v>
      </c>
    </row>
    <row r="216" spans="3:3" x14ac:dyDescent="0.3">
      <c r="C216" t="s">
        <v>139</v>
      </c>
    </row>
    <row r="242" spans="3:3" x14ac:dyDescent="0.3">
      <c r="C242" s="16" t="s">
        <v>57</v>
      </c>
    </row>
    <row r="243" spans="3:3" x14ac:dyDescent="0.3">
      <c r="C243" t="s">
        <v>140</v>
      </c>
    </row>
    <row r="269" spans="3:3" x14ac:dyDescent="0.3">
      <c r="C269" s="16" t="s">
        <v>58</v>
      </c>
    </row>
    <row r="270" spans="3:3" x14ac:dyDescent="0.3">
      <c r="C270" t="s">
        <v>141</v>
      </c>
    </row>
    <row r="296" spans="3:3" x14ac:dyDescent="0.3">
      <c r="C296" s="16" t="s">
        <v>59</v>
      </c>
    </row>
    <row r="297" spans="3:3" x14ac:dyDescent="0.3">
      <c r="C297" t="s">
        <v>152</v>
      </c>
    </row>
    <row r="323" spans="3:3" x14ac:dyDescent="0.3">
      <c r="C323" s="16" t="s">
        <v>60</v>
      </c>
    </row>
    <row r="324" spans="3:3" x14ac:dyDescent="0.3">
      <c r="C324" t="s">
        <v>142</v>
      </c>
    </row>
    <row r="350" spans="3:3" x14ac:dyDescent="0.3">
      <c r="C350" s="16" t="s">
        <v>61</v>
      </c>
    </row>
    <row r="351" spans="3:3" x14ac:dyDescent="0.3">
      <c r="C351" t="s">
        <v>143</v>
      </c>
    </row>
    <row r="377" spans="3:3" x14ac:dyDescent="0.3">
      <c r="C377" s="16" t="s">
        <v>62</v>
      </c>
    </row>
    <row r="378" spans="3:3" x14ac:dyDescent="0.3">
      <c r="C378" t="s">
        <v>144</v>
      </c>
    </row>
    <row r="404" spans="3:3" x14ac:dyDescent="0.3">
      <c r="C404" s="16" t="s">
        <v>63</v>
      </c>
    </row>
    <row r="405" spans="3:3" x14ac:dyDescent="0.3">
      <c r="C405" t="s">
        <v>145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64"/>
  <sheetViews>
    <sheetView topLeftCell="A19" workbookViewId="0">
      <selection activeCell="V29" sqref="V29"/>
    </sheetView>
  </sheetViews>
  <sheetFormatPr defaultRowHeight="16.5" x14ac:dyDescent="0.3"/>
  <sheetData>
    <row r="2" spans="2:4" x14ac:dyDescent="0.3">
      <c r="B2" t="s">
        <v>85</v>
      </c>
    </row>
    <row r="3" spans="2:4" x14ac:dyDescent="0.3">
      <c r="C3" t="s">
        <v>87</v>
      </c>
    </row>
    <row r="4" spans="2:4" x14ac:dyDescent="0.3">
      <c r="D4" t="s">
        <v>89</v>
      </c>
    </row>
    <row r="5" spans="2:4" x14ac:dyDescent="0.3">
      <c r="D5" t="s">
        <v>88</v>
      </c>
    </row>
    <row r="6" spans="2:4" x14ac:dyDescent="0.3">
      <c r="D6" s="17" t="s">
        <v>131</v>
      </c>
    </row>
    <row r="35" spans="3:3" x14ac:dyDescent="0.3">
      <c r="C35" t="s">
        <v>86</v>
      </c>
    </row>
    <row r="64" spans="2:2" x14ac:dyDescent="0.3">
      <c r="B64" t="s">
        <v>90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4"/>
  <sheetViews>
    <sheetView zoomScaleNormal="100" workbookViewId="0">
      <selection activeCell="D18" sqref="D18"/>
    </sheetView>
  </sheetViews>
  <sheetFormatPr defaultRowHeight="16.5" x14ac:dyDescent="0.3"/>
  <cols>
    <col min="1" max="1" width="3.5" customWidth="1"/>
    <col min="2" max="2" width="14.875" bestFit="1" customWidth="1"/>
    <col min="3" max="3" width="70" customWidth="1"/>
    <col min="4" max="4" width="22.375" customWidth="1"/>
  </cols>
  <sheetData>
    <row r="2" spans="2:4" ht="17.25" thickBot="1" x14ac:dyDescent="0.35">
      <c r="B2" s="16" t="s">
        <v>130</v>
      </c>
    </row>
    <row r="3" spans="2:4" ht="17.25" thickBot="1" x14ac:dyDescent="0.35">
      <c r="B3" s="10" t="s">
        <v>127</v>
      </c>
      <c r="C3" s="11" t="s">
        <v>128</v>
      </c>
      <c r="D3" s="12" t="s">
        <v>129</v>
      </c>
    </row>
    <row r="4" spans="2:4" x14ac:dyDescent="0.3">
      <c r="B4" s="13" t="s">
        <v>99</v>
      </c>
      <c r="C4" s="8" t="s">
        <v>100</v>
      </c>
      <c r="D4" s="9"/>
    </row>
    <row r="5" spans="2:4" x14ac:dyDescent="0.3">
      <c r="B5" s="14" t="s">
        <v>95</v>
      </c>
      <c r="C5" s="4" t="s">
        <v>96</v>
      </c>
      <c r="D5" s="5"/>
    </row>
    <row r="6" spans="2:4" x14ac:dyDescent="0.3">
      <c r="B6" s="14" t="s">
        <v>97</v>
      </c>
      <c r="C6" s="4" t="s">
        <v>98</v>
      </c>
      <c r="D6" s="5"/>
    </row>
    <row r="7" spans="2:4" x14ac:dyDescent="0.3">
      <c r="B7" s="14" t="s">
        <v>92</v>
      </c>
      <c r="C7" s="4" t="s">
        <v>91</v>
      </c>
      <c r="D7" s="5"/>
    </row>
    <row r="8" spans="2:4" x14ac:dyDescent="0.3">
      <c r="B8" s="14" t="s">
        <v>93</v>
      </c>
      <c r="C8" s="4" t="s">
        <v>94</v>
      </c>
      <c r="D8" s="5"/>
    </row>
    <row r="9" spans="2:4" x14ac:dyDescent="0.3">
      <c r="B9" s="14" t="s">
        <v>104</v>
      </c>
      <c r="C9" s="4" t="s">
        <v>105</v>
      </c>
      <c r="D9" s="5"/>
    </row>
    <row r="10" spans="2:4" x14ac:dyDescent="0.3">
      <c r="B10" s="14" t="s">
        <v>101</v>
      </c>
      <c r="C10" s="4" t="s">
        <v>102</v>
      </c>
      <c r="D10" s="5"/>
    </row>
    <row r="11" spans="2:4" x14ac:dyDescent="0.3">
      <c r="B11" s="14" t="s">
        <v>106</v>
      </c>
      <c r="C11" s="4" t="s">
        <v>107</v>
      </c>
      <c r="D11" s="5"/>
    </row>
    <row r="12" spans="2:4" x14ac:dyDescent="0.3">
      <c r="B12" s="14" t="s">
        <v>132</v>
      </c>
      <c r="C12" s="4" t="s">
        <v>133</v>
      </c>
      <c r="D12" s="5"/>
    </row>
    <row r="13" spans="2:4" x14ac:dyDescent="0.3">
      <c r="B13" s="14"/>
      <c r="C13" s="4"/>
      <c r="D13" s="5"/>
    </row>
    <row r="14" spans="2:4" x14ac:dyDescent="0.3">
      <c r="B14" s="14" t="s">
        <v>109</v>
      </c>
      <c r="C14" s="4" t="s">
        <v>110</v>
      </c>
      <c r="D14" s="5"/>
    </row>
    <row r="15" spans="2:4" x14ac:dyDescent="0.3">
      <c r="B15" s="14" t="s">
        <v>111</v>
      </c>
      <c r="C15" s="4" t="s">
        <v>112</v>
      </c>
      <c r="D15" s="5"/>
    </row>
    <row r="16" spans="2:4" x14ac:dyDescent="0.3">
      <c r="B16" s="14" t="s">
        <v>113</v>
      </c>
      <c r="C16" s="4" t="s">
        <v>114</v>
      </c>
      <c r="D16" s="5"/>
    </row>
    <row r="17" spans="2:4" x14ac:dyDescent="0.3">
      <c r="B17" s="14" t="s">
        <v>125</v>
      </c>
      <c r="C17" s="4" t="s">
        <v>126</v>
      </c>
      <c r="D17" s="5"/>
    </row>
    <row r="18" spans="2:4" x14ac:dyDescent="0.3">
      <c r="B18" s="14"/>
      <c r="C18" s="4"/>
      <c r="D18" s="5"/>
    </row>
    <row r="19" spans="2:4" x14ac:dyDescent="0.3">
      <c r="B19" s="14" t="s">
        <v>115</v>
      </c>
      <c r="C19" s="4" t="s">
        <v>116</v>
      </c>
      <c r="D19" s="5"/>
    </row>
    <row r="20" spans="2:4" x14ac:dyDescent="0.3">
      <c r="B20" s="14" t="s">
        <v>103</v>
      </c>
      <c r="C20" s="4" t="s">
        <v>108</v>
      </c>
      <c r="D20" s="5"/>
    </row>
    <row r="21" spans="2:4" x14ac:dyDescent="0.3">
      <c r="B21" s="14" t="s">
        <v>117</v>
      </c>
      <c r="C21" s="4" t="s">
        <v>118</v>
      </c>
      <c r="D21" s="5"/>
    </row>
    <row r="22" spans="2:4" x14ac:dyDescent="0.3">
      <c r="B22" s="14" t="s">
        <v>119</v>
      </c>
      <c r="C22" s="4" t="s">
        <v>120</v>
      </c>
      <c r="D22" s="5"/>
    </row>
    <row r="23" spans="2:4" x14ac:dyDescent="0.3">
      <c r="B23" s="14" t="s">
        <v>121</v>
      </c>
      <c r="C23" s="4" t="s">
        <v>122</v>
      </c>
      <c r="D23" s="5"/>
    </row>
    <row r="24" spans="2:4" ht="17.25" thickBot="1" x14ac:dyDescent="0.35">
      <c r="B24" s="15" t="s">
        <v>123</v>
      </c>
      <c r="C24" s="6" t="s">
        <v>124</v>
      </c>
      <c r="D24" s="7"/>
    </row>
  </sheetData>
  <phoneticPr fontId="1" type="noConversion"/>
  <pageMargins left="0.7" right="0.7" top="0.75" bottom="0.75" header="0.3" footer="0.3"/>
  <pageSetup paperSize="9" scale="72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50"/>
  <sheetViews>
    <sheetView topLeftCell="A37" workbookViewId="0">
      <selection activeCell="N57" sqref="N57"/>
    </sheetView>
  </sheetViews>
  <sheetFormatPr defaultRowHeight="16.5" x14ac:dyDescent="0.3"/>
  <cols>
    <col min="1" max="3" width="5.125" customWidth="1"/>
  </cols>
  <sheetData>
    <row r="2" spans="2:3" x14ac:dyDescent="0.3">
      <c r="B2" t="s">
        <v>147</v>
      </c>
    </row>
    <row r="3" spans="2:3" x14ac:dyDescent="0.3">
      <c r="C3" t="s">
        <v>148</v>
      </c>
    </row>
    <row r="21" spans="3:3" x14ac:dyDescent="0.3">
      <c r="C21" t="s">
        <v>149</v>
      </c>
    </row>
    <row r="31" spans="3:3" x14ac:dyDescent="0.3">
      <c r="C31" t="s">
        <v>150</v>
      </c>
    </row>
    <row r="50" spans="3:3" x14ac:dyDescent="0.3">
      <c r="C50" t="s">
        <v>151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8</vt:i4>
      </vt:variant>
      <vt:variant>
        <vt:lpstr>이름이 지정된 범위</vt:lpstr>
      </vt:variant>
      <vt:variant>
        <vt:i4>1</vt:i4>
      </vt:variant>
    </vt:vector>
  </HeadingPairs>
  <TitlesOfParts>
    <vt:vector size="9" baseType="lpstr">
      <vt:lpstr>Line width</vt:lpstr>
      <vt:lpstr>1. Design rule</vt:lpstr>
      <vt:lpstr>VIA</vt:lpstr>
      <vt:lpstr>PAD Stack</vt:lpstr>
      <vt:lpstr>CAM</vt:lpstr>
      <vt:lpstr>PCB Setup</vt:lpstr>
      <vt:lpstr>Hotkey</vt:lpstr>
      <vt:lpstr>Offpage</vt:lpstr>
      <vt:lpstr>Hotkey!Print_Area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2018-04-09T05:45:40Z</dcterms:modified>
</cp:coreProperties>
</file>